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rowth Chart Template" sheetId="1" r:id="rId4"/>
    <sheet state="visible" name="Growth Chart Example" sheetId="2" r:id="rId5"/>
  </sheets>
  <definedNames/>
  <calcPr/>
</workbook>
</file>

<file path=xl/comments1.xml><?xml version="1.0" encoding="utf-8"?>
<comments xmlns:r="http://schemas.openxmlformats.org/officeDocument/2006/relationships" xmlns="http://schemas.openxmlformats.org/spreadsheetml/2006/main">
  <authors>
    <author/>
  </authors>
  <commentList>
    <comment authorId="0" ref="A12">
      <text>
        <t xml:space="preserve">You can get this from your cash flow
	-Skya Ducheneaux</t>
      </text>
    </comment>
    <comment authorId="0" ref="A21">
      <text>
        <t xml:space="preserve">[Threaded comment]
Your version of Excel allows you to read this threaded comment; however, any edits to it will get removed if the file is opened in a newer version of Excel. Learn more: https://go.microsoft.com/fwlink/?linkid=870924
Comment:
    Enter the number of replacement heifers you would like to keep each year.
	-tc={9468B13A-0E72-8A4F-95BB-C849C6026314}</t>
      </text>
    </comment>
    <comment authorId="0" ref="A26">
      <text>
        <t xml:space="preserve">[Threaded comment]
Your version of Excel allows you to read this threaded comment; however, any edits to it will get removed if the file is opened in a newer version of Excel. Learn more: https://go.microsoft.com/fwlink/?linkid=870924
Comment:
    Automatically calculates a 10% open rate.
	-tc={22F8F499-3855-F54B-A70C-A250F377DF39}</t>
      </text>
    </comment>
    <comment authorId="0" ref="A15">
      <text>
        <t xml:space="preserve">[Threaded comment]
Your version of Excel allows you to read this threaded comment; however, any edits to it will get removed if the file is opened in a newer version of Excel. Learn more: https://go.microsoft.com/fwlink/?linkid=870924
Comment:
    Enter payment calculation here.
	-tc={82397C32-2FA4-434E-B5C9-7C8BD2F2924A}</t>
      </text>
    </comment>
    <comment authorId="0" ref="A5">
      <text>
        <t xml:space="preserve">[Threaded comment]
Your version of Excel allows you to read this threaded comment; however, any edits to it will get removed if the file is opened in a newer version of Excel. Learn more: https://go.microsoft.com/fwlink/?linkid=870924
Comment:
    Enter a market estimation.
	-tc={B2DE3931-5C0E-014F-BCFB-F430F84A9DE6}</t>
      </text>
    </comment>
    <comment authorId="0" ref="A23">
      <text>
        <t xml:space="preserve">[Threaded comment]
Your version of Excel allows you to read this threaded comment; however, any edits to it will get removed if the file is opened in a newer version of Excel. Learn more: https://go.microsoft.com/fwlink/?linkid=870924
Comment:
    Automatically calculates a 5% death loss.
	-tc={DEB5EAC3-E2C0-2F47-80F6-51B79A59ACCF}</t>
      </text>
    </comment>
    <comment authorId="0" ref="A20">
      <text>
        <t xml:space="preserve">[Threaded comment]
Your version of Excel allows you to read this threaded comment; however, any edits to it will get removed if the file is opened in a newer version of Excel. Learn more: https://go.microsoft.com/fwlink/?linkid=870924
Comment:
    In the first column, enter in the starting herd number.
	-tc={F59EF30F-4D34-424F-B47C-378E33320C77}</t>
      </text>
    </comment>
    <comment authorId="0" ref="A8">
      <text>
        <t xml:space="preserve">[Threaded comment]
Your version of Excel allows you to read this threaded comment; however, any edits to it will get removed if the file is opened in a newer version of Excel. Learn more: https://go.microsoft.com/fwlink/?linkid=870924
Comment:
    Enter any off farm income.
	-tc={C7E8500D-BE3B-EC44-A118-6107D0842B2B}</t>
      </text>
    </comment>
  </commentList>
</comments>
</file>

<file path=xl/sharedStrings.xml><?xml version="1.0" encoding="utf-8"?>
<sst xmlns="http://schemas.openxmlformats.org/spreadsheetml/2006/main" count="45" uniqueCount="26">
  <si>
    <t>INVESTMENT PERIOD</t>
  </si>
  <si>
    <t>LOAN REPAYMENT</t>
  </si>
  <si>
    <t>Year</t>
  </si>
  <si>
    <t>Calves Sold</t>
  </si>
  <si>
    <t>Price</t>
  </si>
  <si>
    <t>Cull Cow Income</t>
  </si>
  <si>
    <t>Total Income from Farm/Ranch Operations</t>
  </si>
  <si>
    <t>Off Farm Income</t>
  </si>
  <si>
    <t>TOAL INCOME</t>
  </si>
  <si>
    <t>Expenses (from cash flow)</t>
  </si>
  <si>
    <t>Operating Expenses</t>
  </si>
  <si>
    <t>Loan/Investment Payment</t>
  </si>
  <si>
    <t>TOTAL EXPENSES</t>
  </si>
  <si>
    <t>Off Farm Expenses</t>
  </si>
  <si>
    <t>TOTAL PROFIT/LOSS</t>
  </si>
  <si>
    <t>Other Bank/FSA/Credit Payments</t>
  </si>
  <si>
    <t>Cows</t>
  </si>
  <si>
    <t>Akiptan Loan/Investment Payment</t>
  </si>
  <si>
    <t xml:space="preserve">Replacements Retained </t>
  </si>
  <si>
    <t>Sluffed, died, etc. (5%)</t>
  </si>
  <si>
    <t>Yearlings</t>
  </si>
  <si>
    <t>Open Cows (10%)</t>
  </si>
  <si>
    <t>Cows Remaining After Opens Sold</t>
  </si>
  <si>
    <t>DEBT SERVICE CAPACITY RATIO</t>
  </si>
  <si>
    <t>Instructions:</t>
  </si>
  <si>
    <t xml:space="preserve">Fill out only the highlighted cells, the rest are structured to calculated automatically. These numbers are an estimation on where your operation could go. There are many variables that can affect production and sale day, but this is to get an idea of where the operation is headed. The headers in column A have notes on them, which can be seen by hovering on the cell, to further explain what each row is doing or what needs to be added in order to complete the worksheet. On sheet two at the bottom of the page, there is an example of a completed growth chart that can be used for reference. </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</si>
</sst>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6">
    <font>
      <sz val="10.0"/>
      <color rgb="FF000000"/>
      <name val="Arial"/>
    </font>
    <font>
      <sz val="10.0"/>
      <color theme="1"/>
      <name val="Arial"/>
    </font>
    <font/>
    <font>
      <b/>
      <sz val="10.0"/>
      <color theme="1"/>
      <name val="Arial"/>
    </font>
    <font>
      <sz val="11.0"/>
      <color rgb="FF7E3794"/>
      <name val="Inconsolata"/>
    </font>
    <font>
      <color theme="1"/>
      <name val="Calibri"/>
    </font>
  </fonts>
  <fills count="6">
    <fill>
      <patternFill patternType="none"/>
    </fill>
    <fill>
      <patternFill patternType="lightGray"/>
    </fill>
    <fill>
      <patternFill patternType="solid">
        <fgColor rgb="FFD9EAD3"/>
        <bgColor rgb="FFD9EAD3"/>
      </patternFill>
    </fill>
    <fill>
      <patternFill patternType="solid">
        <fgColor rgb="FFCFE2F3"/>
        <bgColor rgb="FFCFE2F3"/>
      </patternFill>
    </fill>
    <fill>
      <patternFill patternType="solid">
        <fgColor rgb="FFFFFF00"/>
        <bgColor rgb="FFFFFF00"/>
      </patternFill>
    </fill>
    <fill>
      <patternFill patternType="solid">
        <fgColor rgb="FFFFFFFF"/>
        <bgColor rgb="FFFFFFFF"/>
      </patternFill>
    </fill>
  </fills>
  <borders count="13">
    <border/>
    <border>
      <left/>
      <top/>
      <bottom/>
    </border>
    <border>
      <top/>
      <bottom/>
    </border>
    <border>
      <right/>
      <top/>
      <bottom/>
    </border>
    <border>
      <left/>
      <right/>
      <top/>
      <bottom/>
    </border>
    <border>
      <left/>
      <top/>
    </border>
    <border>
      <top/>
    </border>
    <border>
      <right/>
      <top/>
    </border>
    <border>
      <left/>
    </border>
    <border>
      <right/>
    </border>
    <border>
      <left/>
      <bottom/>
    </border>
    <border>
      <bottom/>
    </border>
    <border>
      <right/>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1" numFmtId="0" xfId="0" applyAlignment="1" applyBorder="1" applyFill="1" applyFont="1">
      <alignment horizontal="center"/>
    </xf>
    <xf borderId="0" fillId="0" fontId="1" numFmtId="0" xfId="0" applyFont="1"/>
    <xf borderId="4" fillId="2" fontId="1" numFmtId="0" xfId="0" applyAlignment="1" applyBorder="1" applyFont="1">
      <alignment readingOrder="0"/>
    </xf>
    <xf borderId="4" fillId="2" fontId="1" numFmtId="0" xfId="0" applyBorder="1" applyFont="1"/>
    <xf borderId="4" fillId="3" fontId="1" numFmtId="0" xfId="0" applyBorder="1" applyFont="1"/>
    <xf borderId="0" fillId="0" fontId="1" numFmtId="1" xfId="0" applyFont="1" applyNumberFormat="1"/>
    <xf borderId="4" fillId="4" fontId="1" numFmtId="164" xfId="0" applyAlignment="1" applyBorder="1" applyFill="1" applyFont="1" applyNumberFormat="1">
      <alignment readingOrder="0"/>
    </xf>
    <xf borderId="0" fillId="0" fontId="0" numFmtId="1" xfId="0" applyFont="1" applyNumberFormat="1"/>
    <xf borderId="0" fillId="0" fontId="1" numFmtId="0" xfId="0" applyAlignment="1" applyFont="1">
      <alignment readingOrder="0"/>
    </xf>
    <xf borderId="0" fillId="0" fontId="1" numFmtId="164" xfId="0" applyFont="1" applyNumberFormat="1"/>
    <xf borderId="0" fillId="4" fontId="1" numFmtId="164" xfId="0" applyFont="1" applyNumberFormat="1"/>
    <xf borderId="0" fillId="0" fontId="3" numFmtId="0" xfId="0" applyFont="1"/>
    <xf borderId="0" fillId="0" fontId="3" numFmtId="164" xfId="0" applyFont="1" applyNumberFormat="1"/>
    <xf borderId="0" fillId="0" fontId="1" numFmtId="0" xfId="0" applyAlignment="1" applyFont="1">
      <alignment readingOrder="0" shrinkToFit="0" wrapText="1"/>
    </xf>
    <xf borderId="4" fillId="4" fontId="1" numFmtId="0" xfId="0" applyAlignment="1" applyBorder="1" applyFont="1">
      <alignment readingOrder="0"/>
    </xf>
    <xf borderId="0" fillId="5" fontId="4" numFmtId="1" xfId="0" applyAlignment="1" applyFill="1" applyFont="1" applyNumberFormat="1">
      <alignment readingOrder="0"/>
    </xf>
    <xf borderId="0" fillId="0" fontId="5" numFmtId="0" xfId="0" applyFont="1"/>
    <xf borderId="0" fillId="0" fontId="1" numFmtId="1" xfId="0" applyAlignment="1" applyFont="1" applyNumberFormat="1">
      <alignment readingOrder="0"/>
    </xf>
    <xf borderId="0" fillId="0" fontId="1" numFmtId="0" xfId="0" applyAlignment="1" applyFont="1">
      <alignment shrinkToFit="0" wrapText="1"/>
    </xf>
    <xf borderId="4" fillId="4" fontId="0" numFmtId="0" xfId="0" applyAlignment="1" applyBorder="1" applyFont="1">
      <alignment readingOrder="0"/>
    </xf>
    <xf borderId="0" fillId="0" fontId="3" numFmtId="10" xfId="0" applyFont="1" applyNumberFormat="1"/>
    <xf borderId="0" fillId="0" fontId="1" numFmtId="10" xfId="0" applyFont="1" applyNumberFormat="1"/>
    <xf borderId="0" fillId="0" fontId="3" numFmtId="0" xfId="0" applyAlignment="1" applyFont="1">
      <alignment shrinkToFit="0" wrapText="1"/>
    </xf>
    <xf borderId="4" fillId="4" fontId="0" numFmtId="0" xfId="0" applyBorder="1" applyFont="1"/>
    <xf borderId="5" fillId="4" fontId="0" numFmtId="0" xfId="0" applyAlignment="1" applyBorder="1" applyFont="1">
      <alignment horizontal="left" shrinkToFit="0" vertical="top" wrapText="1"/>
    </xf>
    <xf borderId="6" fillId="0" fontId="2" numFmtId="0" xfId="0" applyBorder="1" applyFont="1"/>
    <xf borderId="7" fillId="0" fontId="2" numFmtId="0" xfId="0" applyBorder="1" applyFont="1"/>
    <xf borderId="8" fillId="0" fontId="2" numFmtId="0" xfId="0" applyBorder="1" applyFont="1"/>
    <xf borderId="9" fillId="0" fontId="2" numFmtId="0" xfId="0" applyBorder="1" applyFont="1"/>
    <xf borderId="10" fillId="0" fontId="2" numFmtId="0" xfId="0" applyBorder="1" applyFont="1"/>
    <xf borderId="11" fillId="0" fontId="2" numFmtId="0" xfId="0" applyBorder="1" applyFont="1"/>
    <xf borderId="12" fillId="0" fontId="2"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5.43"/>
    <col customWidth="1" min="2" max="6" width="14.43"/>
  </cols>
  <sheetData>
    <row r="1" ht="15.75" customHeight="1"/>
    <row r="2" ht="15.75" customHeight="1">
      <c r="B2" s="1" t="s">
        <v>0</v>
      </c>
      <c r="C2" s="2"/>
      <c r="D2" s="2"/>
      <c r="E2" s="2"/>
      <c r="F2" s="3"/>
      <c r="G2" s="4" t="s">
        <v>1</v>
      </c>
      <c r="H2" s="2"/>
      <c r="I2" s="2"/>
      <c r="J2" s="2"/>
      <c r="K2" s="2"/>
      <c r="L2" s="2"/>
      <c r="M2" s="3"/>
    </row>
    <row r="3" ht="15.75" customHeight="1">
      <c r="A3" s="5" t="s">
        <v>2</v>
      </c>
      <c r="B3" s="6">
        <v>2019.0</v>
      </c>
      <c r="C3" s="7">
        <v>2020.0</v>
      </c>
      <c r="D3" s="7">
        <v>2021.0</v>
      </c>
      <c r="E3" s="7">
        <v>2022.0</v>
      </c>
      <c r="F3" s="7">
        <v>2023.0</v>
      </c>
      <c r="G3" s="8">
        <v>2024.0</v>
      </c>
      <c r="H3" s="8">
        <v>2025.0</v>
      </c>
      <c r="I3" s="8">
        <v>2026.0</v>
      </c>
      <c r="J3" s="8">
        <v>2027.0</v>
      </c>
      <c r="K3" s="8">
        <v>2028.0</v>
      </c>
      <c r="L3" s="8">
        <v>2029.0</v>
      </c>
      <c r="M3" s="8">
        <v>2030.0</v>
      </c>
    </row>
    <row r="4" ht="15.75" customHeight="1">
      <c r="A4" s="5" t="s">
        <v>3</v>
      </c>
      <c r="B4" s="9">
        <f t="shared" ref="B4:M4" si="1">B22</f>
        <v>0</v>
      </c>
      <c r="C4" s="9">
        <f t="shared" si="1"/>
        <v>0</v>
      </c>
      <c r="D4" s="9">
        <f t="shared" si="1"/>
        <v>0</v>
      </c>
      <c r="E4" s="9">
        <f t="shared" si="1"/>
        <v>0</v>
      </c>
      <c r="F4" s="9">
        <f t="shared" si="1"/>
        <v>0</v>
      </c>
      <c r="G4" s="9">
        <f t="shared" si="1"/>
        <v>0</v>
      </c>
      <c r="H4" s="9">
        <f t="shared" si="1"/>
        <v>0</v>
      </c>
      <c r="I4" s="9">
        <f t="shared" si="1"/>
        <v>0</v>
      </c>
      <c r="J4" s="9">
        <f t="shared" si="1"/>
        <v>0</v>
      </c>
      <c r="K4" s="9">
        <f t="shared" si="1"/>
        <v>0</v>
      </c>
      <c r="L4" s="9">
        <f t="shared" si="1"/>
        <v>0</v>
      </c>
      <c r="M4" s="9">
        <f t="shared" si="1"/>
        <v>0</v>
      </c>
    </row>
    <row r="5" ht="15.75" customHeight="1">
      <c r="A5" s="5" t="s">
        <v>4</v>
      </c>
      <c r="B5" s="10"/>
      <c r="C5" s="10"/>
      <c r="D5" s="10"/>
      <c r="E5" s="10"/>
      <c r="F5" s="10"/>
      <c r="G5" s="10"/>
      <c r="H5" s="10"/>
      <c r="I5" s="10"/>
      <c r="J5" s="10"/>
      <c r="K5" s="10"/>
      <c r="L5" s="10"/>
      <c r="M5" s="10"/>
    </row>
    <row r="6" ht="15.75" customHeight="1">
      <c r="A6" s="12" t="s">
        <v>5</v>
      </c>
      <c r="B6" s="14"/>
      <c r="C6" s="14"/>
      <c r="D6" s="14"/>
      <c r="E6" s="14"/>
      <c r="F6" s="14"/>
      <c r="G6" s="14"/>
      <c r="H6" s="14"/>
      <c r="I6" s="14"/>
      <c r="J6" s="14"/>
      <c r="K6" s="14"/>
      <c r="L6" s="14"/>
      <c r="M6" s="14"/>
    </row>
    <row r="7" ht="15.75" customHeight="1">
      <c r="A7" s="5" t="s">
        <v>6</v>
      </c>
      <c r="B7" s="13">
        <f>(B4*B5)+B6</f>
        <v>0</v>
      </c>
      <c r="C7" s="13">
        <f t="shared" ref="C7:M7" si="2">C4*C5</f>
        <v>0</v>
      </c>
      <c r="D7" s="13">
        <f t="shared" si="2"/>
        <v>0</v>
      </c>
      <c r="E7" s="13">
        <f t="shared" si="2"/>
        <v>0</v>
      </c>
      <c r="F7" s="13">
        <f t="shared" si="2"/>
        <v>0</v>
      </c>
      <c r="G7" s="13">
        <f t="shared" si="2"/>
        <v>0</v>
      </c>
      <c r="H7" s="13">
        <f t="shared" si="2"/>
        <v>0</v>
      </c>
      <c r="I7" s="13">
        <f t="shared" si="2"/>
        <v>0</v>
      </c>
      <c r="J7" s="13">
        <f t="shared" si="2"/>
        <v>0</v>
      </c>
      <c r="K7" s="13">
        <f t="shared" si="2"/>
        <v>0</v>
      </c>
      <c r="L7" s="13">
        <f t="shared" si="2"/>
        <v>0</v>
      </c>
      <c r="M7" s="13">
        <f t="shared" si="2"/>
        <v>0</v>
      </c>
    </row>
    <row r="8" ht="15.75" customHeight="1">
      <c r="A8" s="5" t="s">
        <v>7</v>
      </c>
      <c r="B8" s="10"/>
      <c r="C8" s="10"/>
      <c r="D8" s="10"/>
      <c r="E8" s="10"/>
      <c r="F8" s="10"/>
      <c r="G8" s="10"/>
      <c r="H8" s="10"/>
      <c r="I8" s="10"/>
      <c r="J8" s="10"/>
      <c r="K8" s="10"/>
      <c r="L8" s="10"/>
      <c r="M8" s="10"/>
    </row>
    <row r="9" ht="15.75" customHeight="1">
      <c r="A9" s="15" t="s">
        <v>8</v>
      </c>
      <c r="B9" s="16">
        <f t="shared" ref="B9:M9" si="3">SUM(B7:B8)</f>
        <v>0</v>
      </c>
      <c r="C9" s="16">
        <f t="shared" si="3"/>
        <v>0</v>
      </c>
      <c r="D9" s="16">
        <f t="shared" si="3"/>
        <v>0</v>
      </c>
      <c r="E9" s="16">
        <f t="shared" si="3"/>
        <v>0</v>
      </c>
      <c r="F9" s="16">
        <f t="shared" si="3"/>
        <v>0</v>
      </c>
      <c r="G9" s="16">
        <f t="shared" si="3"/>
        <v>0</v>
      </c>
      <c r="H9" s="16">
        <f t="shared" si="3"/>
        <v>0</v>
      </c>
      <c r="I9" s="16">
        <f t="shared" si="3"/>
        <v>0</v>
      </c>
      <c r="J9" s="16">
        <f t="shared" si="3"/>
        <v>0</v>
      </c>
      <c r="K9" s="16">
        <f t="shared" si="3"/>
        <v>0</v>
      </c>
      <c r="L9" s="16">
        <f t="shared" si="3"/>
        <v>0</v>
      </c>
      <c r="M9" s="16">
        <f t="shared" si="3"/>
        <v>0</v>
      </c>
    </row>
    <row r="10" ht="15.75" customHeight="1">
      <c r="B10" s="13"/>
      <c r="C10" s="13"/>
      <c r="D10" s="13"/>
      <c r="E10" s="13"/>
      <c r="F10" s="13"/>
      <c r="G10" s="13"/>
      <c r="H10" s="13"/>
      <c r="I10" s="13"/>
      <c r="J10" s="13"/>
      <c r="K10" s="13"/>
      <c r="L10" s="13"/>
      <c r="M10" s="13"/>
    </row>
    <row r="11" ht="15.75" customHeight="1">
      <c r="B11" s="13"/>
      <c r="C11" s="13"/>
      <c r="D11" s="13"/>
      <c r="E11" s="13"/>
      <c r="F11" s="13"/>
      <c r="G11" s="13"/>
      <c r="H11" s="13"/>
      <c r="I11" s="13"/>
      <c r="J11" s="13"/>
      <c r="K11" s="13"/>
      <c r="L11" s="13"/>
      <c r="M11" s="13"/>
    </row>
    <row r="12" ht="15.75" customHeight="1">
      <c r="A12" s="17" t="s">
        <v>10</v>
      </c>
      <c r="B12" s="10"/>
      <c r="C12" s="10"/>
      <c r="D12" s="10"/>
      <c r="E12" s="10"/>
      <c r="F12" s="10"/>
      <c r="G12" s="10"/>
      <c r="H12" s="10"/>
      <c r="I12" s="10"/>
      <c r="J12" s="10"/>
      <c r="K12" s="10"/>
      <c r="L12" s="10"/>
      <c r="M12" s="10"/>
    </row>
    <row r="13" ht="15.75" customHeight="1">
      <c r="A13" s="12" t="s">
        <v>13</v>
      </c>
      <c r="B13" s="10"/>
      <c r="C13" s="10"/>
      <c r="D13" s="10"/>
      <c r="E13" s="10"/>
      <c r="F13" s="10"/>
      <c r="G13" s="10"/>
      <c r="H13" s="10"/>
      <c r="I13" s="10"/>
      <c r="J13" s="10"/>
      <c r="K13" s="10"/>
      <c r="L13" s="10"/>
      <c r="M13" s="10"/>
    </row>
    <row r="14" ht="15.75" customHeight="1">
      <c r="A14" s="12" t="s">
        <v>15</v>
      </c>
      <c r="B14" s="10"/>
      <c r="C14" s="10"/>
      <c r="D14" s="10"/>
      <c r="E14" s="10"/>
      <c r="F14" s="10"/>
      <c r="G14" s="10"/>
      <c r="H14" s="10"/>
      <c r="I14" s="10"/>
      <c r="J14" s="10"/>
      <c r="K14" s="10"/>
      <c r="L14" s="10"/>
      <c r="M14" s="10"/>
    </row>
    <row r="15" ht="15.75" customHeight="1">
      <c r="A15" s="12" t="s">
        <v>17</v>
      </c>
      <c r="B15" s="10"/>
      <c r="C15" s="10"/>
      <c r="D15" s="10"/>
      <c r="E15" s="10"/>
      <c r="F15" s="10"/>
      <c r="G15" s="10"/>
      <c r="H15" s="10"/>
      <c r="I15" s="10"/>
      <c r="J15" s="10"/>
      <c r="K15" s="10"/>
      <c r="L15" s="10"/>
      <c r="M15" s="10"/>
    </row>
    <row r="16" ht="15.75" customHeight="1">
      <c r="A16" s="15" t="s">
        <v>12</v>
      </c>
      <c r="B16" s="16">
        <f t="shared" ref="B16:M16" si="4">SUM(B12:B15)</f>
        <v>0</v>
      </c>
      <c r="C16" s="16">
        <f t="shared" si="4"/>
        <v>0</v>
      </c>
      <c r="D16" s="16">
        <f t="shared" si="4"/>
        <v>0</v>
      </c>
      <c r="E16" s="16">
        <f t="shared" si="4"/>
        <v>0</v>
      </c>
      <c r="F16" s="16">
        <f t="shared" si="4"/>
        <v>0</v>
      </c>
      <c r="G16" s="16">
        <f t="shared" si="4"/>
        <v>0</v>
      </c>
      <c r="H16" s="16">
        <f t="shared" si="4"/>
        <v>0</v>
      </c>
      <c r="I16" s="16">
        <f t="shared" si="4"/>
        <v>0</v>
      </c>
      <c r="J16" s="16">
        <f t="shared" si="4"/>
        <v>0</v>
      </c>
      <c r="K16" s="16">
        <f t="shared" si="4"/>
        <v>0</v>
      </c>
      <c r="L16" s="16">
        <f t="shared" si="4"/>
        <v>0</v>
      </c>
      <c r="M16" s="16">
        <f t="shared" si="4"/>
        <v>0</v>
      </c>
    </row>
    <row r="17" ht="15.75" customHeight="1"/>
    <row r="18" ht="15.75" customHeight="1">
      <c r="A18" s="15" t="s">
        <v>14</v>
      </c>
      <c r="B18" s="16">
        <f t="shared" ref="B18:M18" si="5">B9-B16</f>
        <v>0</v>
      </c>
      <c r="C18" s="16">
        <f t="shared" si="5"/>
        <v>0</v>
      </c>
      <c r="D18" s="16">
        <f t="shared" si="5"/>
        <v>0</v>
      </c>
      <c r="E18" s="16">
        <f t="shared" si="5"/>
        <v>0</v>
      </c>
      <c r="F18" s="16">
        <f t="shared" si="5"/>
        <v>0</v>
      </c>
      <c r="G18" s="16">
        <f t="shared" si="5"/>
        <v>0</v>
      </c>
      <c r="H18" s="16">
        <f t="shared" si="5"/>
        <v>0</v>
      </c>
      <c r="I18" s="16">
        <f t="shared" si="5"/>
        <v>0</v>
      </c>
      <c r="J18" s="16">
        <f t="shared" si="5"/>
        <v>0</v>
      </c>
      <c r="K18" s="16">
        <f t="shared" si="5"/>
        <v>0</v>
      </c>
      <c r="L18" s="16">
        <f t="shared" si="5"/>
        <v>0</v>
      </c>
      <c r="M18" s="16">
        <f t="shared" si="5"/>
        <v>0</v>
      </c>
    </row>
    <row r="19" ht="15.75" customHeight="1"/>
    <row r="20" ht="15.75" customHeight="1">
      <c r="A20" s="5" t="s">
        <v>16</v>
      </c>
      <c r="B20" s="18"/>
      <c r="C20" s="19">
        <f t="shared" ref="C20:M20" si="6">B27+B24</f>
        <v>0</v>
      </c>
      <c r="D20" s="21">
        <f t="shared" si="6"/>
        <v>0</v>
      </c>
      <c r="E20" s="21">
        <f t="shared" si="6"/>
        <v>0</v>
      </c>
      <c r="F20" s="21">
        <f t="shared" si="6"/>
        <v>0</v>
      </c>
      <c r="G20" s="21">
        <f t="shared" si="6"/>
        <v>0</v>
      </c>
      <c r="H20" s="21">
        <f t="shared" si="6"/>
        <v>0</v>
      </c>
      <c r="I20" s="21">
        <f t="shared" si="6"/>
        <v>0</v>
      </c>
      <c r="J20" s="21">
        <f t="shared" si="6"/>
        <v>0</v>
      </c>
      <c r="K20" s="21">
        <f t="shared" si="6"/>
        <v>0</v>
      </c>
      <c r="L20" s="21">
        <f t="shared" si="6"/>
        <v>0</v>
      </c>
      <c r="M20" s="21">
        <f t="shared" si="6"/>
        <v>0</v>
      </c>
    </row>
    <row r="21" ht="15.75" customHeight="1">
      <c r="A21" s="22" t="s">
        <v>18</v>
      </c>
      <c r="B21" s="23"/>
      <c r="C21" s="23"/>
      <c r="D21" s="23"/>
      <c r="E21" s="23"/>
      <c r="F21" s="23"/>
      <c r="G21" s="23"/>
      <c r="H21" s="23"/>
      <c r="I21" s="23"/>
      <c r="J21" s="23"/>
      <c r="K21" s="23"/>
      <c r="L21" s="23"/>
      <c r="M21" s="23"/>
    </row>
    <row r="22" ht="15.75" customHeight="1">
      <c r="A22" s="5" t="s">
        <v>3</v>
      </c>
      <c r="B22" s="9">
        <f t="shared" ref="B22:M22" si="7">B20-B21-B23</f>
        <v>0</v>
      </c>
      <c r="C22" s="9">
        <f t="shared" si="7"/>
        <v>0</v>
      </c>
      <c r="D22" s="9">
        <f t="shared" si="7"/>
        <v>0</v>
      </c>
      <c r="E22" s="9">
        <f t="shared" si="7"/>
        <v>0</v>
      </c>
      <c r="F22" s="9">
        <f t="shared" si="7"/>
        <v>0</v>
      </c>
      <c r="G22" s="9">
        <f t="shared" si="7"/>
        <v>0</v>
      </c>
      <c r="H22" s="9">
        <f t="shared" si="7"/>
        <v>0</v>
      </c>
      <c r="I22" s="9">
        <f t="shared" si="7"/>
        <v>0</v>
      </c>
      <c r="J22" s="9">
        <f t="shared" si="7"/>
        <v>0</v>
      </c>
      <c r="K22" s="9">
        <f t="shared" si="7"/>
        <v>0</v>
      </c>
      <c r="L22" s="9">
        <f t="shared" si="7"/>
        <v>0</v>
      </c>
      <c r="M22" s="9">
        <f t="shared" si="7"/>
        <v>0</v>
      </c>
    </row>
    <row r="23" ht="15.75" customHeight="1">
      <c r="A23" s="5" t="s">
        <v>19</v>
      </c>
      <c r="B23" s="9">
        <f t="shared" ref="B23:M23" si="8">0.05*B20</f>
        <v>0</v>
      </c>
      <c r="C23" s="9">
        <f t="shared" si="8"/>
        <v>0</v>
      </c>
      <c r="D23" s="9">
        <f t="shared" si="8"/>
        <v>0</v>
      </c>
      <c r="E23" s="9">
        <f t="shared" si="8"/>
        <v>0</v>
      </c>
      <c r="F23" s="9">
        <f t="shared" si="8"/>
        <v>0</v>
      </c>
      <c r="G23" s="9">
        <f t="shared" si="8"/>
        <v>0</v>
      </c>
      <c r="H23" s="9">
        <f t="shared" si="8"/>
        <v>0</v>
      </c>
      <c r="I23" s="9">
        <f t="shared" si="8"/>
        <v>0</v>
      </c>
      <c r="J23" s="9">
        <f t="shared" si="8"/>
        <v>0</v>
      </c>
      <c r="K23" s="9">
        <f t="shared" si="8"/>
        <v>0</v>
      </c>
      <c r="L23" s="9">
        <f t="shared" si="8"/>
        <v>0</v>
      </c>
      <c r="M23" s="9">
        <f t="shared" si="8"/>
        <v>0</v>
      </c>
    </row>
    <row r="24" ht="15.75" customHeight="1">
      <c r="A24" s="5" t="s">
        <v>20</v>
      </c>
      <c r="B24" s="5">
        <v>0.0</v>
      </c>
      <c r="C24" s="5" t="str">
        <f t="shared" ref="C24:M24" si="9">B21</f>
        <v/>
      </c>
      <c r="D24" s="5" t="str">
        <f t="shared" si="9"/>
        <v/>
      </c>
      <c r="E24" s="20" t="str">
        <f t="shared" si="9"/>
        <v/>
      </c>
      <c r="F24" s="20" t="str">
        <f t="shared" si="9"/>
        <v/>
      </c>
      <c r="G24" s="20" t="str">
        <f t="shared" si="9"/>
        <v/>
      </c>
      <c r="H24" s="20" t="str">
        <f t="shared" si="9"/>
        <v/>
      </c>
      <c r="I24" s="20" t="str">
        <f t="shared" si="9"/>
        <v/>
      </c>
      <c r="J24" s="20" t="str">
        <f t="shared" si="9"/>
        <v/>
      </c>
      <c r="K24" s="20" t="str">
        <f t="shared" si="9"/>
        <v/>
      </c>
      <c r="L24" s="20" t="str">
        <f t="shared" si="9"/>
        <v/>
      </c>
      <c r="M24" s="20" t="str">
        <f t="shared" si="9"/>
        <v/>
      </c>
    </row>
    <row r="25" ht="15.75" customHeight="1"/>
    <row r="26" ht="15.75" customHeight="1">
      <c r="A26" s="5" t="s">
        <v>21</v>
      </c>
      <c r="B26" s="9">
        <f t="shared" ref="B26:M26" si="10">B20*0.1</f>
        <v>0</v>
      </c>
      <c r="C26" s="9">
        <f t="shared" si="10"/>
        <v>0</v>
      </c>
      <c r="D26" s="9">
        <f t="shared" si="10"/>
        <v>0</v>
      </c>
      <c r="E26" s="9">
        <f t="shared" si="10"/>
        <v>0</v>
      </c>
      <c r="F26" s="9">
        <f t="shared" si="10"/>
        <v>0</v>
      </c>
      <c r="G26" s="9">
        <f t="shared" si="10"/>
        <v>0</v>
      </c>
      <c r="H26" s="9">
        <f t="shared" si="10"/>
        <v>0</v>
      </c>
      <c r="I26" s="9">
        <f t="shared" si="10"/>
        <v>0</v>
      </c>
      <c r="J26" s="9">
        <f t="shared" si="10"/>
        <v>0</v>
      </c>
      <c r="K26" s="9">
        <f t="shared" si="10"/>
        <v>0</v>
      </c>
      <c r="L26" s="9">
        <f t="shared" si="10"/>
        <v>0</v>
      </c>
      <c r="M26" s="9">
        <f t="shared" si="10"/>
        <v>0</v>
      </c>
    </row>
    <row r="27" ht="15.75" customHeight="1">
      <c r="A27" s="22" t="s">
        <v>22</v>
      </c>
      <c r="B27" s="9">
        <f t="shared" ref="B27:M27" si="11">B20-B26</f>
        <v>0</v>
      </c>
      <c r="C27" s="9">
        <f t="shared" si="11"/>
        <v>0</v>
      </c>
      <c r="D27" s="9">
        <f t="shared" si="11"/>
        <v>0</v>
      </c>
      <c r="E27" s="9">
        <f t="shared" si="11"/>
        <v>0</v>
      </c>
      <c r="F27" s="9">
        <f t="shared" si="11"/>
        <v>0</v>
      </c>
      <c r="G27" s="9">
        <f t="shared" si="11"/>
        <v>0</v>
      </c>
      <c r="H27" s="9">
        <f t="shared" si="11"/>
        <v>0</v>
      </c>
      <c r="I27" s="9">
        <f t="shared" si="11"/>
        <v>0</v>
      </c>
      <c r="J27" s="9">
        <f t="shared" si="11"/>
        <v>0</v>
      </c>
      <c r="K27" s="9">
        <f t="shared" si="11"/>
        <v>0</v>
      </c>
      <c r="L27" s="9">
        <f t="shared" si="11"/>
        <v>0</v>
      </c>
      <c r="M27" s="9">
        <f t="shared" si="11"/>
        <v>0</v>
      </c>
    </row>
    <row r="28" ht="15.75" customHeight="1"/>
    <row r="29" ht="15.75" customHeight="1"/>
    <row r="30" ht="15.75" customHeight="1">
      <c r="A30" s="26" t="s">
        <v>23</v>
      </c>
      <c r="B30" s="24" t="str">
        <f t="shared" ref="B30:M30" si="12">(B9-B12-B13-B14)/B15</f>
        <v>#DIV/0!</v>
      </c>
      <c r="C30" s="24" t="str">
        <f t="shared" si="12"/>
        <v>#DIV/0!</v>
      </c>
      <c r="D30" s="24" t="str">
        <f t="shared" si="12"/>
        <v>#DIV/0!</v>
      </c>
      <c r="E30" s="24" t="str">
        <f t="shared" si="12"/>
        <v>#DIV/0!</v>
      </c>
      <c r="F30" s="24" t="str">
        <f t="shared" si="12"/>
        <v>#DIV/0!</v>
      </c>
      <c r="G30" s="24" t="str">
        <f t="shared" si="12"/>
        <v>#DIV/0!</v>
      </c>
      <c r="H30" s="24" t="str">
        <f t="shared" si="12"/>
        <v>#DIV/0!</v>
      </c>
      <c r="I30" s="24" t="str">
        <f t="shared" si="12"/>
        <v>#DIV/0!</v>
      </c>
      <c r="J30" s="24" t="str">
        <f t="shared" si="12"/>
        <v>#DIV/0!</v>
      </c>
      <c r="K30" s="24" t="str">
        <f t="shared" si="12"/>
        <v>#DIV/0!</v>
      </c>
      <c r="L30" s="24" t="str">
        <f t="shared" si="12"/>
        <v>#DIV/0!</v>
      </c>
      <c r="M30" s="24" t="str">
        <f t="shared" si="12"/>
        <v>#DIV/0!</v>
      </c>
    </row>
    <row r="31" ht="15.75" customHeight="1"/>
    <row r="32" ht="15.75" customHeight="1">
      <c r="A32" s="27" t="s">
        <v>24</v>
      </c>
      <c r="B32" s="28" t="s">
        <v>25</v>
      </c>
      <c r="C32" s="29"/>
      <c r="D32" s="30"/>
      <c r="G32" s="25"/>
    </row>
    <row r="33" ht="15.75" customHeight="1">
      <c r="B33" s="31"/>
      <c r="D33" s="32"/>
      <c r="I33" s="25"/>
    </row>
    <row r="34" ht="15.75" customHeight="1">
      <c r="B34" s="31"/>
      <c r="D34" s="32"/>
      <c r="G34" s="25"/>
    </row>
    <row r="35" ht="15.75" customHeight="1">
      <c r="B35" s="31"/>
      <c r="D35" s="32"/>
    </row>
    <row r="36" ht="15.75" customHeight="1">
      <c r="B36" s="31"/>
      <c r="D36" s="32"/>
    </row>
    <row r="37" ht="15.75" customHeight="1">
      <c r="B37" s="31"/>
      <c r="D37" s="32"/>
    </row>
    <row r="38" ht="15.75" customHeight="1">
      <c r="B38" s="31"/>
      <c r="D38" s="32"/>
    </row>
    <row r="39" ht="15.75" customHeight="1">
      <c r="B39" s="31"/>
      <c r="D39" s="32"/>
    </row>
    <row r="40" ht="15.75" customHeight="1">
      <c r="B40" s="31"/>
      <c r="D40" s="32"/>
    </row>
    <row r="41" ht="15.75" customHeight="1">
      <c r="B41" s="33"/>
      <c r="C41" s="34"/>
      <c r="D41" s="35"/>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3">
    <mergeCell ref="B2:F2"/>
    <mergeCell ref="G2:M2"/>
    <mergeCell ref="B32:D41"/>
  </mergeCells>
  <printOptions gridLines="1" horizontalCentered="1"/>
  <pageMargins bottom="0.75" footer="0.0" header="0.0" left="0.7" right="0.7" top="0.75"/>
  <pageSetup fitToHeight="0" cellComments="atEnd" orientation="landscape" pageOrder="overThenDown"/>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43"/>
    <col customWidth="1" min="2" max="2" width="11.14"/>
    <col customWidth="1" min="3" max="3" width="12.71"/>
    <col customWidth="1" min="4" max="4" width="11.14"/>
    <col customWidth="1" min="5" max="26" width="10.71"/>
  </cols>
  <sheetData>
    <row r="1" ht="12.75" customHeight="1"/>
    <row r="2" ht="12.75" customHeight="1">
      <c r="B2" s="1" t="s">
        <v>0</v>
      </c>
      <c r="C2" s="2"/>
      <c r="D2" s="2"/>
      <c r="E2" s="2"/>
      <c r="F2" s="3"/>
      <c r="G2" s="4" t="s">
        <v>1</v>
      </c>
      <c r="H2" s="2"/>
      <c r="I2" s="2"/>
      <c r="J2" s="2"/>
      <c r="K2" s="2"/>
      <c r="L2" s="2"/>
      <c r="M2" s="3"/>
    </row>
    <row r="3" ht="12.75" customHeight="1">
      <c r="A3" s="5" t="s">
        <v>2</v>
      </c>
      <c r="B3" s="7">
        <v>2019.0</v>
      </c>
      <c r="C3" s="7">
        <v>2020.0</v>
      </c>
      <c r="D3" s="7">
        <v>2021.0</v>
      </c>
      <c r="E3" s="7">
        <v>2022.0</v>
      </c>
      <c r="F3" s="7">
        <v>2023.0</v>
      </c>
      <c r="G3" s="8">
        <v>2024.0</v>
      </c>
      <c r="H3" s="8">
        <v>2025.0</v>
      </c>
      <c r="I3" s="8">
        <v>2026.0</v>
      </c>
      <c r="J3" s="8">
        <v>2027.0</v>
      </c>
      <c r="K3" s="8">
        <v>2028.0</v>
      </c>
      <c r="L3" s="8">
        <v>2029.0</v>
      </c>
      <c r="M3" s="8">
        <v>2030.0</v>
      </c>
    </row>
    <row r="4" ht="12.75" customHeight="1">
      <c r="A4" s="9" t="s">
        <v>3</v>
      </c>
      <c r="B4" s="9">
        <f t="shared" ref="B4:M4" si="1">B19</f>
        <v>104</v>
      </c>
      <c r="C4" s="9">
        <f t="shared" si="1"/>
        <v>90.8</v>
      </c>
      <c r="D4" s="9">
        <f t="shared" si="1"/>
        <v>107.02</v>
      </c>
      <c r="E4" s="9">
        <f t="shared" si="1"/>
        <v>121.518</v>
      </c>
      <c r="F4" s="9">
        <f t="shared" si="1"/>
        <v>135.4662</v>
      </c>
      <c r="G4" s="9">
        <f t="shared" si="1"/>
        <v>147.01958</v>
      </c>
      <c r="H4" s="9">
        <f t="shared" si="1"/>
        <v>158.317622</v>
      </c>
      <c r="I4" s="9">
        <f t="shared" si="1"/>
        <v>167.4858598</v>
      </c>
      <c r="J4" s="9">
        <f t="shared" si="1"/>
        <v>176.6372738</v>
      </c>
      <c r="K4" s="9">
        <f t="shared" si="1"/>
        <v>183.8735464</v>
      </c>
      <c r="L4" s="9">
        <f t="shared" si="1"/>
        <v>191.2861918</v>
      </c>
      <c r="M4" s="9">
        <f t="shared" si="1"/>
        <v>197.9575726</v>
      </c>
      <c r="N4" s="11"/>
      <c r="O4" s="11"/>
      <c r="P4" s="11"/>
      <c r="Q4" s="11"/>
      <c r="R4" s="11"/>
      <c r="S4" s="11"/>
      <c r="T4" s="11"/>
      <c r="U4" s="11"/>
      <c r="V4" s="11"/>
      <c r="W4" s="11"/>
      <c r="X4" s="11"/>
      <c r="Y4" s="11"/>
      <c r="Z4" s="11"/>
    </row>
    <row r="5" ht="12.75" customHeight="1">
      <c r="A5" s="5" t="s">
        <v>4</v>
      </c>
      <c r="B5" s="13">
        <v>1000.0</v>
      </c>
      <c r="C5" s="13">
        <v>1000.0</v>
      </c>
      <c r="D5" s="13">
        <v>1000.0</v>
      </c>
      <c r="E5" s="13">
        <v>1000.0</v>
      </c>
      <c r="F5" s="13">
        <v>1000.0</v>
      </c>
      <c r="G5" s="13">
        <v>1000.0</v>
      </c>
      <c r="H5" s="13">
        <v>1000.0</v>
      </c>
      <c r="I5" s="13">
        <v>1000.0</v>
      </c>
      <c r="J5" s="13">
        <v>1000.0</v>
      </c>
      <c r="K5" s="13">
        <v>1000.0</v>
      </c>
      <c r="L5" s="13">
        <v>1000.0</v>
      </c>
      <c r="M5" s="13">
        <v>1000.0</v>
      </c>
    </row>
    <row r="6" ht="12.75" customHeight="1">
      <c r="A6" s="5" t="s">
        <v>6</v>
      </c>
      <c r="B6" s="13">
        <f>B5*B4</f>
        <v>104000</v>
      </c>
      <c r="C6" s="13">
        <f t="shared" ref="C6:M6" si="2">C4*C5</f>
        <v>90800</v>
      </c>
      <c r="D6" s="13">
        <f t="shared" si="2"/>
        <v>107020</v>
      </c>
      <c r="E6" s="13">
        <f t="shared" si="2"/>
        <v>121518</v>
      </c>
      <c r="F6" s="13">
        <f t="shared" si="2"/>
        <v>135466.2</v>
      </c>
      <c r="G6" s="13">
        <f t="shared" si="2"/>
        <v>147019.58</v>
      </c>
      <c r="H6" s="13">
        <f t="shared" si="2"/>
        <v>158317.622</v>
      </c>
      <c r="I6" s="13">
        <f t="shared" si="2"/>
        <v>167485.8598</v>
      </c>
      <c r="J6" s="13">
        <f t="shared" si="2"/>
        <v>176637.2738</v>
      </c>
      <c r="K6" s="13">
        <f t="shared" si="2"/>
        <v>183873.5464</v>
      </c>
      <c r="L6" s="13">
        <f t="shared" si="2"/>
        <v>191286.1918</v>
      </c>
      <c r="M6" s="13">
        <f t="shared" si="2"/>
        <v>197957.5726</v>
      </c>
    </row>
    <row r="7" ht="12.75" customHeight="1">
      <c r="A7" s="5" t="s">
        <v>7</v>
      </c>
      <c r="B7" s="13">
        <v>50000.0</v>
      </c>
      <c r="C7" s="13">
        <v>50000.0</v>
      </c>
      <c r="D7" s="13">
        <v>50000.0</v>
      </c>
      <c r="E7" s="13">
        <v>50000.0</v>
      </c>
      <c r="F7" s="13">
        <v>50000.0</v>
      </c>
      <c r="G7" s="13">
        <v>50000.0</v>
      </c>
      <c r="H7" s="13">
        <v>50000.0</v>
      </c>
      <c r="I7" s="13">
        <v>50000.0</v>
      </c>
      <c r="J7" s="13">
        <v>50000.0</v>
      </c>
      <c r="K7" s="13">
        <v>50000.0</v>
      </c>
      <c r="L7" s="13">
        <v>50000.0</v>
      </c>
      <c r="M7" s="13">
        <v>50000.0</v>
      </c>
    </row>
    <row r="8" ht="12.75" customHeight="1">
      <c r="A8" s="15" t="s">
        <v>8</v>
      </c>
      <c r="B8" s="16">
        <f t="shared" ref="B8:M8" si="3">SUM(B6:B7)</f>
        <v>154000</v>
      </c>
      <c r="C8" s="16">
        <f t="shared" si="3"/>
        <v>140800</v>
      </c>
      <c r="D8" s="16">
        <f t="shared" si="3"/>
        <v>157020</v>
      </c>
      <c r="E8" s="16">
        <f t="shared" si="3"/>
        <v>171518</v>
      </c>
      <c r="F8" s="16">
        <f t="shared" si="3"/>
        <v>185466.2</v>
      </c>
      <c r="G8" s="16">
        <f t="shared" si="3"/>
        <v>197019.58</v>
      </c>
      <c r="H8" s="16">
        <f t="shared" si="3"/>
        <v>208317.622</v>
      </c>
      <c r="I8" s="16">
        <f t="shared" si="3"/>
        <v>217485.8598</v>
      </c>
      <c r="J8" s="16">
        <f t="shared" si="3"/>
        <v>226637.2738</v>
      </c>
      <c r="K8" s="16">
        <f t="shared" si="3"/>
        <v>233873.5464</v>
      </c>
      <c r="L8" s="16">
        <f t="shared" si="3"/>
        <v>241286.1918</v>
      </c>
      <c r="M8" s="16">
        <f t="shared" si="3"/>
        <v>247957.5726</v>
      </c>
    </row>
    <row r="9" ht="12.75" customHeight="1">
      <c r="B9" s="13"/>
      <c r="C9" s="13"/>
      <c r="D9" s="13"/>
      <c r="E9" s="13"/>
      <c r="F9" s="13"/>
      <c r="G9" s="13"/>
      <c r="H9" s="13"/>
      <c r="I9" s="13"/>
      <c r="J9" s="13"/>
      <c r="K9" s="13"/>
      <c r="L9" s="13"/>
      <c r="M9" s="13"/>
    </row>
    <row r="10" ht="12.75" customHeight="1">
      <c r="B10" s="13"/>
      <c r="C10" s="13"/>
      <c r="D10" s="13"/>
      <c r="E10" s="13"/>
      <c r="F10" s="13"/>
      <c r="G10" s="13"/>
      <c r="H10" s="13"/>
      <c r="I10" s="13"/>
      <c r="J10" s="13"/>
      <c r="K10" s="13"/>
      <c r="L10" s="13"/>
      <c r="M10" s="13"/>
    </row>
    <row r="11" ht="12.75" customHeight="1">
      <c r="A11" s="5" t="s">
        <v>9</v>
      </c>
      <c r="B11" s="13">
        <v>120000.0</v>
      </c>
      <c r="C11" s="13">
        <v>115000.0</v>
      </c>
      <c r="D11" s="13">
        <v>130000.0</v>
      </c>
      <c r="E11" s="13">
        <v>135000.0</v>
      </c>
      <c r="F11" s="13">
        <v>140000.0</v>
      </c>
      <c r="G11" s="13">
        <v>145000.0</v>
      </c>
      <c r="H11" s="13">
        <v>150000.0</v>
      </c>
      <c r="I11" s="13">
        <v>155000.0</v>
      </c>
      <c r="J11" s="13">
        <v>160000.0</v>
      </c>
      <c r="K11" s="13">
        <v>165000.0</v>
      </c>
      <c r="L11" s="13">
        <v>170000.0</v>
      </c>
      <c r="M11" s="13">
        <v>175000.0</v>
      </c>
    </row>
    <row r="12" ht="12.75" customHeight="1">
      <c r="A12" s="5" t="s">
        <v>11</v>
      </c>
      <c r="B12" s="13">
        <v>5000.0</v>
      </c>
      <c r="C12" s="13">
        <v>5000.0</v>
      </c>
      <c r="D12" s="13">
        <v>5000.0</v>
      </c>
      <c r="E12" s="13">
        <v>5000.0</v>
      </c>
      <c r="F12" s="13">
        <v>5000.0</v>
      </c>
      <c r="G12" s="13">
        <v>8640.99</v>
      </c>
      <c r="H12" s="13">
        <v>8640.99</v>
      </c>
      <c r="I12" s="13">
        <v>8640.99</v>
      </c>
      <c r="J12" s="13">
        <v>8640.99</v>
      </c>
      <c r="K12" s="13">
        <v>8640.99</v>
      </c>
      <c r="L12" s="13">
        <v>8640.99</v>
      </c>
      <c r="M12" s="13">
        <v>8640.99</v>
      </c>
    </row>
    <row r="13" ht="12.75" customHeight="1">
      <c r="A13" s="15" t="s">
        <v>12</v>
      </c>
      <c r="B13" s="16">
        <f t="shared" ref="B13:M13" si="4">SUM(B11:B12)</f>
        <v>125000</v>
      </c>
      <c r="C13" s="16">
        <f t="shared" si="4"/>
        <v>120000</v>
      </c>
      <c r="D13" s="16">
        <f t="shared" si="4"/>
        <v>135000</v>
      </c>
      <c r="E13" s="16">
        <f t="shared" si="4"/>
        <v>140000</v>
      </c>
      <c r="F13" s="16">
        <f t="shared" si="4"/>
        <v>145000</v>
      </c>
      <c r="G13" s="16">
        <f t="shared" si="4"/>
        <v>153640.99</v>
      </c>
      <c r="H13" s="16">
        <f t="shared" si="4"/>
        <v>158640.99</v>
      </c>
      <c r="I13" s="16">
        <f t="shared" si="4"/>
        <v>163640.99</v>
      </c>
      <c r="J13" s="16">
        <f t="shared" si="4"/>
        <v>168640.99</v>
      </c>
      <c r="K13" s="16">
        <f t="shared" si="4"/>
        <v>173640.99</v>
      </c>
      <c r="L13" s="16">
        <f t="shared" si="4"/>
        <v>178640.99</v>
      </c>
      <c r="M13" s="16">
        <f t="shared" si="4"/>
        <v>183640.99</v>
      </c>
    </row>
    <row r="14" ht="12.75" customHeight="1"/>
    <row r="15" ht="12.75" customHeight="1">
      <c r="A15" s="15" t="s">
        <v>14</v>
      </c>
      <c r="B15" s="16">
        <f t="shared" ref="B15:M15" si="5">B8-B13</f>
        <v>29000</v>
      </c>
      <c r="C15" s="16">
        <f t="shared" si="5"/>
        <v>20800</v>
      </c>
      <c r="D15" s="16">
        <f t="shared" si="5"/>
        <v>22020</v>
      </c>
      <c r="E15" s="16">
        <f t="shared" si="5"/>
        <v>31518</v>
      </c>
      <c r="F15" s="16">
        <f t="shared" si="5"/>
        <v>40466.2</v>
      </c>
      <c r="G15" s="16">
        <f t="shared" si="5"/>
        <v>43378.59</v>
      </c>
      <c r="H15" s="16">
        <f t="shared" si="5"/>
        <v>49676.632</v>
      </c>
      <c r="I15" s="16">
        <f t="shared" si="5"/>
        <v>53844.8698</v>
      </c>
      <c r="J15" s="16">
        <f t="shared" si="5"/>
        <v>57996.28382</v>
      </c>
      <c r="K15" s="16">
        <f t="shared" si="5"/>
        <v>60232.55644</v>
      </c>
      <c r="L15" s="16">
        <f t="shared" si="5"/>
        <v>62645.20179</v>
      </c>
      <c r="M15" s="16">
        <f t="shared" si="5"/>
        <v>64316.58261</v>
      </c>
    </row>
    <row r="16" ht="12.75" customHeight="1"/>
    <row r="17" ht="12.75" customHeight="1">
      <c r="A17" s="5" t="s">
        <v>16</v>
      </c>
      <c r="B17" s="5">
        <f>112+30</f>
        <v>142</v>
      </c>
      <c r="C17" s="9">
        <f t="shared" ref="C17:M17" si="6">B24+B21</f>
        <v>127.8</v>
      </c>
      <c r="D17" s="9">
        <f t="shared" si="6"/>
        <v>145.02</v>
      </c>
      <c r="E17" s="9">
        <f t="shared" si="6"/>
        <v>160.518</v>
      </c>
      <c r="F17" s="9">
        <f t="shared" si="6"/>
        <v>174.4662</v>
      </c>
      <c r="G17" s="9">
        <f t="shared" si="6"/>
        <v>187.01958</v>
      </c>
      <c r="H17" s="9">
        <f t="shared" si="6"/>
        <v>198.317622</v>
      </c>
      <c r="I17" s="9">
        <f t="shared" si="6"/>
        <v>208.4858598</v>
      </c>
      <c r="J17" s="9">
        <f t="shared" si="6"/>
        <v>217.6372738</v>
      </c>
      <c r="K17" s="9">
        <f t="shared" si="6"/>
        <v>225.8735464</v>
      </c>
      <c r="L17" s="9">
        <f t="shared" si="6"/>
        <v>233.2861918</v>
      </c>
      <c r="M17" s="9">
        <f t="shared" si="6"/>
        <v>239.9575726</v>
      </c>
    </row>
    <row r="18" ht="12.75" customHeight="1">
      <c r="A18" s="5" t="s">
        <v>18</v>
      </c>
      <c r="B18" s="5">
        <v>30.0</v>
      </c>
      <c r="C18" s="5">
        <v>30.0</v>
      </c>
      <c r="D18" s="5">
        <v>30.0</v>
      </c>
      <c r="E18" s="5">
        <v>30.0</v>
      </c>
      <c r="F18" s="5">
        <v>30.0</v>
      </c>
      <c r="G18" s="5">
        <v>30.0</v>
      </c>
      <c r="H18" s="5">
        <v>30.0</v>
      </c>
      <c r="I18" s="5">
        <v>30.0</v>
      </c>
      <c r="J18" s="5">
        <v>30.0</v>
      </c>
      <c r="K18" s="5">
        <v>30.0</v>
      </c>
      <c r="L18" s="5">
        <v>30.0</v>
      </c>
      <c r="M18" s="5">
        <v>30.0</v>
      </c>
    </row>
    <row r="19" ht="12.75" customHeight="1">
      <c r="A19" s="9" t="s">
        <v>3</v>
      </c>
      <c r="B19" s="9">
        <f t="shared" ref="B19:M19" si="7">B17-B18-B20</f>
        <v>104</v>
      </c>
      <c r="C19" s="9">
        <f t="shared" si="7"/>
        <v>90.8</v>
      </c>
      <c r="D19" s="9">
        <f t="shared" si="7"/>
        <v>107.02</v>
      </c>
      <c r="E19" s="9">
        <f t="shared" si="7"/>
        <v>121.518</v>
      </c>
      <c r="F19" s="9">
        <f t="shared" si="7"/>
        <v>135.4662</v>
      </c>
      <c r="G19" s="9">
        <f t="shared" si="7"/>
        <v>147.01958</v>
      </c>
      <c r="H19" s="9">
        <f t="shared" si="7"/>
        <v>158.317622</v>
      </c>
      <c r="I19" s="9">
        <f t="shared" si="7"/>
        <v>167.4858598</v>
      </c>
      <c r="J19" s="9">
        <f t="shared" si="7"/>
        <v>176.6372738</v>
      </c>
      <c r="K19" s="9">
        <f t="shared" si="7"/>
        <v>183.8735464</v>
      </c>
      <c r="L19" s="9">
        <f t="shared" si="7"/>
        <v>191.2861918</v>
      </c>
      <c r="M19" s="9">
        <f t="shared" si="7"/>
        <v>197.9575726</v>
      </c>
      <c r="N19" s="11"/>
      <c r="O19" s="11"/>
      <c r="P19" s="11"/>
      <c r="Q19" s="11"/>
      <c r="R19" s="11"/>
      <c r="S19" s="11"/>
      <c r="T19" s="11"/>
      <c r="U19" s="11"/>
      <c r="V19" s="11"/>
      <c r="W19" s="11"/>
      <c r="X19" s="11"/>
      <c r="Y19" s="11"/>
      <c r="Z19" s="11"/>
    </row>
    <row r="20" ht="12.75" customHeight="1">
      <c r="A20" s="9" t="s">
        <v>19</v>
      </c>
      <c r="B20" s="9">
        <f t="shared" ref="B20:M20" si="8">ROUNDUP(SUM(B17*0.05),0)</f>
        <v>8</v>
      </c>
      <c r="C20" s="9">
        <f t="shared" si="8"/>
        <v>7</v>
      </c>
      <c r="D20" s="9">
        <f t="shared" si="8"/>
        <v>8</v>
      </c>
      <c r="E20" s="9">
        <f t="shared" si="8"/>
        <v>9</v>
      </c>
      <c r="F20" s="9">
        <f t="shared" si="8"/>
        <v>9</v>
      </c>
      <c r="G20" s="9">
        <f t="shared" si="8"/>
        <v>10</v>
      </c>
      <c r="H20" s="9">
        <f t="shared" si="8"/>
        <v>10</v>
      </c>
      <c r="I20" s="9">
        <f t="shared" si="8"/>
        <v>11</v>
      </c>
      <c r="J20" s="9">
        <f t="shared" si="8"/>
        <v>11</v>
      </c>
      <c r="K20" s="9">
        <f t="shared" si="8"/>
        <v>12</v>
      </c>
      <c r="L20" s="9">
        <f t="shared" si="8"/>
        <v>12</v>
      </c>
      <c r="M20" s="9">
        <f t="shared" si="8"/>
        <v>12</v>
      </c>
      <c r="N20" s="11"/>
      <c r="O20" s="11"/>
      <c r="P20" s="11"/>
      <c r="Q20" s="11"/>
      <c r="R20" s="11"/>
      <c r="S20" s="11"/>
      <c r="T20" s="11"/>
      <c r="U20" s="11"/>
      <c r="V20" s="11"/>
      <c r="W20" s="11"/>
      <c r="X20" s="11"/>
      <c r="Y20" s="11"/>
      <c r="Z20" s="11"/>
    </row>
    <row r="21" ht="12.75" customHeight="1">
      <c r="A21" s="5" t="s">
        <v>20</v>
      </c>
      <c r="B21" s="5">
        <v>0.0</v>
      </c>
      <c r="C21" s="5">
        <f t="shared" ref="C21:M21" si="9">B18</f>
        <v>30</v>
      </c>
      <c r="D21" s="5">
        <f t="shared" si="9"/>
        <v>30</v>
      </c>
      <c r="E21" s="20">
        <f t="shared" si="9"/>
        <v>30</v>
      </c>
      <c r="F21" s="20">
        <f t="shared" si="9"/>
        <v>30</v>
      </c>
      <c r="G21" s="20">
        <f t="shared" si="9"/>
        <v>30</v>
      </c>
      <c r="H21" s="20">
        <f t="shared" si="9"/>
        <v>30</v>
      </c>
      <c r="I21" s="20">
        <f t="shared" si="9"/>
        <v>30</v>
      </c>
      <c r="J21" s="20">
        <f t="shared" si="9"/>
        <v>30</v>
      </c>
      <c r="K21" s="20">
        <f t="shared" si="9"/>
        <v>30</v>
      </c>
      <c r="L21" s="20">
        <f t="shared" si="9"/>
        <v>30</v>
      </c>
      <c r="M21" s="20">
        <f t="shared" si="9"/>
        <v>30</v>
      </c>
    </row>
    <row r="22" ht="12.75" customHeight="1"/>
    <row r="23" ht="12.75" customHeight="1">
      <c r="A23" s="5" t="s">
        <v>21</v>
      </c>
      <c r="B23" s="9">
        <f t="shared" ref="B23:M23" si="10">B17*0.1</f>
        <v>14.2</v>
      </c>
      <c r="C23" s="9">
        <f t="shared" si="10"/>
        <v>12.78</v>
      </c>
      <c r="D23" s="9">
        <f t="shared" si="10"/>
        <v>14.502</v>
      </c>
      <c r="E23" s="9">
        <f t="shared" si="10"/>
        <v>16.0518</v>
      </c>
      <c r="F23" s="9">
        <f t="shared" si="10"/>
        <v>17.44662</v>
      </c>
      <c r="G23" s="9">
        <f t="shared" si="10"/>
        <v>18.701958</v>
      </c>
      <c r="H23" s="9">
        <f t="shared" si="10"/>
        <v>19.8317622</v>
      </c>
      <c r="I23" s="9">
        <f t="shared" si="10"/>
        <v>20.84858598</v>
      </c>
      <c r="J23" s="9">
        <f t="shared" si="10"/>
        <v>21.76372738</v>
      </c>
      <c r="K23" s="9">
        <f t="shared" si="10"/>
        <v>22.58735464</v>
      </c>
      <c r="L23" s="9">
        <f t="shared" si="10"/>
        <v>23.32861918</v>
      </c>
      <c r="M23" s="9">
        <f t="shared" si="10"/>
        <v>23.99575726</v>
      </c>
    </row>
    <row r="24" ht="12.75" customHeight="1">
      <c r="A24" s="5" t="s">
        <v>22</v>
      </c>
      <c r="B24" s="9">
        <f t="shared" ref="B24:M24" si="11">B17-B23</f>
        <v>127.8</v>
      </c>
      <c r="C24" s="9">
        <f t="shared" si="11"/>
        <v>115.02</v>
      </c>
      <c r="D24" s="9">
        <f t="shared" si="11"/>
        <v>130.518</v>
      </c>
      <c r="E24" s="9">
        <f t="shared" si="11"/>
        <v>144.4662</v>
      </c>
      <c r="F24" s="9">
        <f t="shared" si="11"/>
        <v>157.01958</v>
      </c>
      <c r="G24" s="9">
        <f t="shared" si="11"/>
        <v>168.317622</v>
      </c>
      <c r="H24" s="9">
        <f t="shared" si="11"/>
        <v>178.4858598</v>
      </c>
      <c r="I24" s="9">
        <f t="shared" si="11"/>
        <v>187.6372738</v>
      </c>
      <c r="J24" s="9">
        <f t="shared" si="11"/>
        <v>195.8735464</v>
      </c>
      <c r="K24" s="9">
        <f t="shared" si="11"/>
        <v>203.2861918</v>
      </c>
      <c r="L24" s="9">
        <f t="shared" si="11"/>
        <v>209.9575726</v>
      </c>
      <c r="M24" s="9">
        <f t="shared" si="11"/>
        <v>215.9618154</v>
      </c>
    </row>
    <row r="25" ht="12.75" customHeight="1"/>
    <row r="26" ht="12.75" customHeight="1"/>
    <row r="27" ht="12.75" customHeight="1">
      <c r="A27" s="15" t="s">
        <v>23</v>
      </c>
      <c r="B27" s="24">
        <f t="shared" ref="B27:M27" si="12">(B8-B11)/B12</f>
        <v>6.8</v>
      </c>
      <c r="C27" s="24">
        <f t="shared" si="12"/>
        <v>5.16</v>
      </c>
      <c r="D27" s="24">
        <f t="shared" si="12"/>
        <v>5.404</v>
      </c>
      <c r="E27" s="24">
        <f t="shared" si="12"/>
        <v>7.3036</v>
      </c>
      <c r="F27" s="24">
        <f t="shared" si="12"/>
        <v>9.09324</v>
      </c>
      <c r="G27" s="24">
        <f t="shared" si="12"/>
        <v>6.02009492</v>
      </c>
      <c r="H27" s="24">
        <f t="shared" si="12"/>
        <v>6.748951451</v>
      </c>
      <c r="I27" s="24">
        <f t="shared" si="12"/>
        <v>7.231331109</v>
      </c>
      <c r="J27" s="24">
        <f t="shared" si="12"/>
        <v>7.711763793</v>
      </c>
      <c r="K27" s="24">
        <f t="shared" si="12"/>
        <v>7.970561989</v>
      </c>
      <c r="L27" s="24">
        <f t="shared" si="12"/>
        <v>8.249771357</v>
      </c>
      <c r="M27" s="24">
        <f t="shared" si="12"/>
        <v>8.443196048</v>
      </c>
    </row>
    <row r="28" ht="12.75" customHeight="1"/>
    <row r="29" ht="12.75" customHeight="1">
      <c r="D29" s="25"/>
      <c r="G29" s="25"/>
    </row>
    <row r="30" ht="12.75" customHeight="1">
      <c r="I30" s="25"/>
    </row>
    <row r="31" ht="12.75" customHeight="1">
      <c r="G31" s="25"/>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
    <mergeCell ref="B2:F2"/>
    <mergeCell ref="G2:M2"/>
  </mergeCells>
  <printOptions/>
  <pageMargins bottom="0.75" footer="0.0" header="0.0" left="0.7" right="0.7" top="0.75"/>
  <pageSetup orientation="landscape"/>
  <drawing r:id="rId1"/>
</worksheet>
</file>